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20" yWindow="135" windowWidth="17400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E27" i="1"/>
  <c r="C26" i="1"/>
  <c r="E8" i="1" l="1"/>
  <c r="G8" i="1" s="1"/>
  <c r="G22" i="1"/>
  <c r="G21" i="1"/>
  <c r="G15" i="1"/>
  <c r="G13" i="1"/>
  <c r="C13" i="1"/>
  <c r="C14" i="1" s="1"/>
  <c r="E14" i="1" s="1"/>
  <c r="D28" i="1"/>
  <c r="D26" i="1"/>
  <c r="G30" i="1"/>
  <c r="E29" i="1"/>
  <c r="G27" i="1"/>
  <c r="E25" i="1"/>
  <c r="E28" i="1" s="1"/>
  <c r="G28" i="1" s="1"/>
  <c r="E45" i="1"/>
  <c r="E38" i="1"/>
  <c r="E41" i="1" s="1"/>
  <c r="E33" i="1"/>
  <c r="E35" i="1" s="1"/>
  <c r="E18" i="1"/>
  <c r="E20" i="1"/>
  <c r="E19" i="1"/>
  <c r="E12" i="1"/>
  <c r="E11" i="1"/>
  <c r="E10" i="1"/>
  <c r="E9" i="1"/>
  <c r="G9" i="1" s="1"/>
  <c r="E26" i="1"/>
  <c r="E31" i="1" l="1"/>
  <c r="E13" i="1"/>
  <c r="E23" i="1"/>
  <c r="C15" i="1"/>
  <c r="E15" i="1" s="1"/>
  <c r="G16" i="1"/>
  <c r="E16" i="1"/>
  <c r="F16" i="1" s="1"/>
  <c r="G23" i="1"/>
  <c r="G31" i="1" s="1"/>
  <c r="G35" i="1" s="1"/>
  <c r="G41" i="1" s="1"/>
  <c r="G46" i="1" s="1"/>
  <c r="F23" i="1" l="1"/>
  <c r="F31" i="1" s="1"/>
  <c r="F35" i="1" s="1"/>
  <c r="F41" i="1" s="1"/>
  <c r="F46" i="1" s="1"/>
</calcChain>
</file>

<file path=xl/sharedStrings.xml><?xml version="1.0" encoding="utf-8"?>
<sst xmlns="http://schemas.openxmlformats.org/spreadsheetml/2006/main" count="56" uniqueCount="52">
  <si>
    <t>Monthly Administration Costs</t>
  </si>
  <si>
    <t>Average cost per Item</t>
  </si>
  <si>
    <t>Annualized Cost</t>
  </si>
  <si>
    <t>How many invoices do you issue per month?</t>
  </si>
  <si>
    <t>How many credit memos do you issue per month?</t>
  </si>
  <si>
    <t>How many reminder letters do you issue per month?</t>
  </si>
  <si>
    <t>How many lawyer's letters do you issue per month?</t>
  </si>
  <si>
    <t>Monthly Finance and Bank Charges</t>
  </si>
  <si>
    <t>How many checks do you deposit per month?</t>
  </si>
  <si>
    <t>How many Wire Transfers do you receive per month?</t>
  </si>
  <si>
    <t>How many NSF checks do you have per month?</t>
  </si>
  <si>
    <t>Monthly Personnel Costs</t>
  </si>
  <si>
    <t>How many hours per week do Senior Management spend chasing debts?</t>
  </si>
  <si>
    <t>Other Personnel Costs per month?</t>
  </si>
  <si>
    <t>Estimated facility overhead costs attributable to Receivables?</t>
  </si>
  <si>
    <t>Monthly Credit Management Fees</t>
  </si>
  <si>
    <t>How many Credit reports do you buy per month?</t>
  </si>
  <si>
    <t>Other Costs?</t>
  </si>
  <si>
    <t>Annual Credit Management Fees</t>
  </si>
  <si>
    <t>How much do you spend annually on Credit Insurance?</t>
  </si>
  <si>
    <t>How much did you spend on legal action last year?</t>
  </si>
  <si>
    <t>Envelope Costs (Window #10)</t>
  </si>
  <si>
    <t>Assumptions</t>
  </si>
  <si>
    <t>$50 each</t>
  </si>
  <si>
    <t>Window Envelopes Office Depot $25.00 per 500</t>
  </si>
  <si>
    <t>Each account pays 1.5 times per month</t>
  </si>
  <si>
    <t>Number of Customers sent statements once per month?</t>
  </si>
  <si>
    <t>$4.50 per 500 sheets (1 Ream), 5% Wastage</t>
  </si>
  <si>
    <t>What is your annual estimated % bad debt costs of Revenue?</t>
  </si>
  <si>
    <t>Office Supplies</t>
  </si>
  <si>
    <t xml:space="preserve">Printing Envelopes, Statements </t>
  </si>
  <si>
    <t>Employer Tax Costs @7.5% of Gross Salary</t>
  </si>
  <si>
    <t>Opportunity Costs of Sr. Mgt chasing debts?</t>
  </si>
  <si>
    <t>12 per hour at $30 per hour, 40 hour work week</t>
  </si>
  <si>
    <t>Total Annualized Costs of Credit Management</t>
  </si>
  <si>
    <t>Monthly telephone/fax charges?</t>
  </si>
  <si>
    <t>Number of occurences</t>
  </si>
  <si>
    <t>1st Class Mail #10 Envelope, 1 inv per envelope</t>
  </si>
  <si>
    <t>Calculated postage per month based on above</t>
  </si>
  <si>
    <t>Estimated Paper costs for invoices,Statement, letters etc.,  sheets</t>
  </si>
  <si>
    <t>Assumption</t>
  </si>
  <si>
    <t>Cost if Using Aberdeen</t>
  </si>
  <si>
    <t xml:space="preserve">Receivables will take only 1/10 the time </t>
  </si>
  <si>
    <t>Assumes Aberdeen will reduce this to 1/2% or less</t>
  </si>
  <si>
    <t xml:space="preserve"> Insert Annual Revenue to be factored</t>
  </si>
  <si>
    <t>Cumulative Annualized Cost</t>
  </si>
  <si>
    <t xml:space="preserve"> ACH deposit per month from Aberdeen @ $10 per deposit</t>
  </si>
  <si>
    <t>WT Deposit per month from Abdn @ $25 per WT (excludes your bank charge)</t>
  </si>
  <si>
    <t>Change, if you think your time is worth more or less</t>
  </si>
  <si>
    <t>TRUE COST OF RECEIVABLES MANAGEMENT CALCULATOR</t>
  </si>
  <si>
    <t>What is the true cost of your receivables management?    Would outsourcing be a cost-effective option?</t>
  </si>
  <si>
    <t>Receivables Manager cost per month, hours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</si>
</sst>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8"/>
      <name val="Arial"/>
      <family val="2"/>
      <scheme val="minor"/>
    </font>
    <font>
      <b/>
      <sz val="14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16B2E"/>
        <bgColor indexed="64"/>
      </patternFill>
    </fill>
    <fill>
      <patternFill patternType="solid">
        <fgColor rgb="FF27729B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4" fillId="6" borderId="0" xfId="1" applyFont="1" applyFill="1" applyBorder="1"/>
    <xf numFmtId="0" fontId="4" fillId="0" borderId="0" xfId="1" applyFont="1" applyFill="1" applyBorder="1" applyAlignment="1">
      <alignment horizontal="center"/>
    </xf>
    <xf numFmtId="5" fontId="6" fillId="5" borderId="5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6" borderId="0" xfId="0" applyFont="1" applyFill="1"/>
    <xf numFmtId="0" fontId="7" fillId="0" borderId="0" xfId="0" applyFont="1"/>
    <xf numFmtId="0" fontId="5" fillId="4" borderId="0" xfId="0" applyFont="1" applyFill="1"/>
    <xf numFmtId="0" fontId="5" fillId="4" borderId="3" xfId="0" applyFont="1" applyFill="1" applyBorder="1"/>
    <xf numFmtId="8" fontId="5" fillId="4" borderId="0" xfId="0" applyNumberFormat="1" applyFont="1" applyFill="1" applyProtection="1">
      <protection locked="0"/>
    </xf>
    <xf numFmtId="44" fontId="5" fillId="4" borderId="0" xfId="0" applyNumberFormat="1" applyFont="1" applyFill="1" applyProtection="1">
      <protection locked="0"/>
    </xf>
    <xf numFmtId="44" fontId="8" fillId="4" borderId="0" xfId="0" applyNumberFormat="1" applyFont="1" applyFill="1" applyProtection="1">
      <protection locked="0"/>
    </xf>
    <xf numFmtId="0" fontId="5" fillId="3" borderId="0" xfId="0" applyFont="1" applyFill="1"/>
    <xf numFmtId="0" fontId="5" fillId="3" borderId="3" xfId="0" applyFont="1" applyFill="1" applyBorder="1"/>
    <xf numFmtId="8" fontId="5" fillId="3" borderId="0" xfId="0" applyNumberFormat="1" applyFont="1" applyFill="1" applyProtection="1">
      <protection locked="0"/>
    </xf>
    <xf numFmtId="43" fontId="5" fillId="3" borderId="0" xfId="0" applyNumberFormat="1" applyFont="1" applyFill="1" applyProtection="1">
      <protection locked="0"/>
    </xf>
    <xf numFmtId="43" fontId="8" fillId="3" borderId="0" xfId="0" applyNumberFormat="1" applyFont="1" applyFill="1" applyProtection="1">
      <protection locked="0"/>
    </xf>
    <xf numFmtId="0" fontId="5" fillId="3" borderId="0" xfId="0" applyFont="1" applyFill="1" applyProtection="1">
      <protection locked="0"/>
    </xf>
    <xf numFmtId="44" fontId="5" fillId="4" borderId="1" xfId="0" applyNumberFormat="1" applyFont="1" applyFill="1" applyBorder="1" applyProtection="1">
      <protection locked="0"/>
    </xf>
    <xf numFmtId="43" fontId="5" fillId="4" borderId="0" xfId="0" applyNumberFormat="1" applyFont="1" applyFill="1" applyProtection="1">
      <protection locked="0"/>
    </xf>
    <xf numFmtId="43" fontId="5" fillId="4" borderId="1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44" fontId="5" fillId="0" borderId="0" xfId="0" applyNumberFormat="1" applyFont="1" applyProtection="1">
      <protection locked="0"/>
    </xf>
    <xf numFmtId="44" fontId="5" fillId="3" borderId="0" xfId="0" applyNumberFormat="1" applyFont="1" applyFill="1" applyProtection="1">
      <protection locked="0"/>
    </xf>
    <xf numFmtId="44" fontId="8" fillId="3" borderId="0" xfId="0" applyNumberFormat="1" applyFont="1" applyFill="1" applyProtection="1">
      <protection locked="0"/>
    </xf>
    <xf numFmtId="44" fontId="5" fillId="4" borderId="4" xfId="0" applyNumberFormat="1" applyFont="1" applyFill="1" applyBorder="1" applyProtection="1">
      <protection locked="0"/>
    </xf>
    <xf numFmtId="43" fontId="5" fillId="4" borderId="4" xfId="0" applyNumberFormat="1" applyFont="1" applyFill="1" applyBorder="1" applyProtection="1">
      <protection locked="0"/>
    </xf>
    <xf numFmtId="43" fontId="8" fillId="4" borderId="0" xfId="0" applyNumberFormat="1" applyFont="1" applyFill="1" applyProtection="1">
      <protection locked="0"/>
    </xf>
    <xf numFmtId="44" fontId="5" fillId="3" borderId="0" xfId="0" applyNumberFormat="1" applyFont="1" applyFill="1"/>
    <xf numFmtId="44" fontId="5" fillId="0" borderId="0" xfId="0" applyNumberFormat="1" applyFont="1" applyFill="1"/>
    <xf numFmtId="0" fontId="5" fillId="4" borderId="0" xfId="0" applyFont="1" applyFill="1" applyProtection="1">
      <protection locked="0"/>
    </xf>
    <xf numFmtId="0" fontId="5" fillId="3" borderId="3" xfId="0" applyFont="1" applyFill="1" applyBorder="1" applyProtection="1">
      <protection locked="0"/>
    </xf>
    <xf numFmtId="10" fontId="5" fillId="3" borderId="3" xfId="0" applyNumberFormat="1" applyFont="1" applyFill="1" applyBorder="1"/>
    <xf numFmtId="8" fontId="5" fillId="4" borderId="0" xfId="0" applyNumberFormat="1" applyFont="1" applyFill="1"/>
    <xf numFmtId="44" fontId="5" fillId="4" borderId="0" xfId="0" applyNumberFormat="1" applyFont="1" applyFill="1"/>
    <xf numFmtId="44" fontId="8" fillId="4" borderId="0" xfId="0" applyNumberFormat="1" applyFont="1" applyFill="1"/>
    <xf numFmtId="8" fontId="5" fillId="3" borderId="0" xfId="0" applyNumberFormat="1" applyFont="1" applyFill="1"/>
    <xf numFmtId="43" fontId="5" fillId="3" borderId="0" xfId="0" applyNumberFormat="1" applyFont="1" applyFill="1"/>
    <xf numFmtId="44" fontId="4" fillId="5" borderId="2" xfId="0" applyNumberFormat="1" applyFont="1" applyFill="1" applyBorder="1" applyProtection="1">
      <protection locked="0"/>
    </xf>
    <xf numFmtId="0" fontId="5" fillId="7" borderId="0" xfId="0" applyFont="1" applyFill="1"/>
    <xf numFmtId="0" fontId="9" fillId="0" borderId="0" xfId="0" applyFont="1" applyAlignment="1">
      <alignment horizontal="right" vertical="center"/>
    </xf>
    <xf numFmtId="0" fontId="10" fillId="0" borderId="0" xfId="0" applyFont="1"/>
    <xf numFmtId="0" fontId="4" fillId="6" borderId="0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0</xdr:rowOff>
    </xdr:from>
    <xdr:to>
      <xdr:col>4</xdr:col>
      <xdr:colOff>482753</xdr:colOff>
      <xdr:row>0</xdr:row>
      <xdr:rowOff>990380</xdr:rowOff>
    </xdr:to>
    <xdr:pic>
      <xdr:nvPicPr>
        <xdr:cNvPr id="2" name="Picture 1" descr="aberdeen 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0"/>
          <a:ext cx="2070253" cy="99038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ssential">
  <a:themeElements>
    <a:clrScheme name="Essential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Essentia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sential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6000"/>
              </a:schemeClr>
              <a:schemeClr val="phClr">
                <a:shade val="94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84000"/>
                <a:satMod val="110000"/>
              </a:schemeClr>
            </a:gs>
            <a:gs pos="44000">
              <a:schemeClr val="phClr">
                <a:tint val="93000"/>
                <a:satMod val="115000"/>
              </a:schemeClr>
            </a:gs>
            <a:gs pos="100000">
              <a:schemeClr val="phClr">
                <a:tint val="100000"/>
                <a:shade val="59000"/>
                <a:satMod val="120000"/>
              </a:schemeClr>
            </a:gs>
          </a:gsLst>
          <a:path path="circle">
            <a:fillToRect l="40000" t="60000" r="60000" b="4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9"/>
  <sheetViews>
    <sheetView tabSelected="1" topLeftCell="A6" workbookViewId="0">
      <selection activeCell="B6" sqref="B6"/>
    </sheetView>
  </sheetViews>
  <sheetFormatPr defaultColWidth="8.75" defaultRowHeight="14.25" x14ac:dyDescent="0.2"/>
  <cols>
    <col min="1" max="1" width="54.75" customWidth="1"/>
    <col min="2" max="2" width="11.375" customWidth="1"/>
    <col min="3" max="3" width="10.625" customWidth="1"/>
    <col min="4" max="4" width="9.75" customWidth="1"/>
    <col min="5" max="5" width="11.25" customWidth="1"/>
    <col min="6" max="6" width="10.75" customWidth="1"/>
    <col min="7" max="7" width="12.375" customWidth="1"/>
    <col min="8" max="8" width="37.375" bestFit="1" customWidth="1"/>
    <col min="9" max="9" width="7.875" style="1" customWidth="1"/>
    <col min="10" max="10" width="5.75" customWidth="1"/>
  </cols>
  <sheetData>
    <row r="1" spans="1:9" ht="81" customHeight="1" x14ac:dyDescent="0.2"/>
    <row r="2" spans="1:9" s="3" customFormat="1" ht="24" customHeight="1" x14ac:dyDescent="0.3">
      <c r="A2" s="47" t="s">
        <v>49</v>
      </c>
      <c r="B2" s="47"/>
      <c r="C2" s="47"/>
      <c r="D2" s="47"/>
      <c r="E2" s="47"/>
      <c r="F2" s="47"/>
      <c r="G2" s="47"/>
      <c r="H2" s="47"/>
      <c r="I2" s="2"/>
    </row>
    <row r="3" spans="1:9" s="3" customFormat="1" ht="5.0999999999999996" customHeight="1" x14ac:dyDescent="0.3">
      <c r="A3" s="4"/>
      <c r="B3" s="4"/>
      <c r="C3" s="4"/>
      <c r="D3" s="4"/>
      <c r="E3" s="4"/>
      <c r="F3" s="4"/>
      <c r="G3" s="4"/>
      <c r="H3" s="4"/>
      <c r="I3" s="2"/>
    </row>
    <row r="4" spans="1:9" s="3" customFormat="1" ht="16.5" x14ac:dyDescent="0.3">
      <c r="A4" s="46" t="s">
        <v>50</v>
      </c>
      <c r="B4" s="46"/>
      <c r="C4" s="46"/>
      <c r="D4" s="46"/>
      <c r="E4" s="46"/>
      <c r="F4" s="46"/>
      <c r="G4" s="46"/>
      <c r="H4" s="46"/>
      <c r="I4" s="2"/>
    </row>
    <row r="5" spans="1:9" s="3" customFormat="1" ht="17.25" thickBot="1" x14ac:dyDescent="0.35">
      <c r="A5" s="5"/>
      <c r="B5" s="5"/>
      <c r="C5" s="5"/>
      <c r="D5" s="5"/>
      <c r="E5" s="5"/>
      <c r="F5" s="5"/>
      <c r="G5" s="5"/>
      <c r="H5" s="5"/>
      <c r="I5" s="2"/>
    </row>
    <row r="6" spans="1:9" s="3" customFormat="1" ht="51" thickTop="1" thickBot="1" x14ac:dyDescent="0.35">
      <c r="A6" s="44" t="s">
        <v>44</v>
      </c>
      <c r="B6" s="6"/>
      <c r="C6" s="7" t="s">
        <v>36</v>
      </c>
      <c r="D6" s="8" t="s">
        <v>1</v>
      </c>
      <c r="E6" s="8" t="s">
        <v>2</v>
      </c>
      <c r="F6" s="8" t="s">
        <v>45</v>
      </c>
      <c r="G6" s="8" t="s">
        <v>41</v>
      </c>
      <c r="H6" s="8" t="s">
        <v>22</v>
      </c>
      <c r="I6" s="2"/>
    </row>
    <row r="7" spans="1:9" s="3" customFormat="1" ht="17.25" thickTop="1" x14ac:dyDescent="0.3">
      <c r="A7" s="9" t="s">
        <v>0</v>
      </c>
      <c r="B7" s="10"/>
      <c r="I7" s="2"/>
    </row>
    <row r="8" spans="1:9" s="3" customFormat="1" ht="16.5" x14ac:dyDescent="0.3">
      <c r="A8" s="11" t="s">
        <v>3</v>
      </c>
      <c r="B8" s="11"/>
      <c r="C8" s="12"/>
      <c r="D8" s="13">
        <v>1</v>
      </c>
      <c r="E8" s="14">
        <f>+C8*D8*12</f>
        <v>0</v>
      </c>
      <c r="F8" s="14"/>
      <c r="G8" s="14">
        <f>+E8</f>
        <v>0</v>
      </c>
      <c r="H8" s="15" t="s">
        <v>33</v>
      </c>
      <c r="I8" s="2"/>
    </row>
    <row r="9" spans="1:9" s="3" customFormat="1" ht="16.5" x14ac:dyDescent="0.3">
      <c r="A9" s="16" t="s">
        <v>4</v>
      </c>
      <c r="B9" s="16"/>
      <c r="C9" s="17"/>
      <c r="D9" s="18">
        <v>1</v>
      </c>
      <c r="E9" s="19">
        <f>+C9*D9*12</f>
        <v>0</v>
      </c>
      <c r="F9" s="19"/>
      <c r="G9" s="19">
        <f>+E9</f>
        <v>0</v>
      </c>
      <c r="H9" s="20" t="s">
        <v>33</v>
      </c>
      <c r="I9" s="2"/>
    </row>
    <row r="10" spans="1:9" s="3" customFormat="1" ht="16.5" x14ac:dyDescent="0.3">
      <c r="A10" s="11" t="s">
        <v>26</v>
      </c>
      <c r="B10" s="11"/>
      <c r="C10" s="12"/>
      <c r="D10" s="13">
        <v>1</v>
      </c>
      <c r="E10" s="14">
        <f>+C10*D10*12</f>
        <v>0</v>
      </c>
      <c r="F10" s="14"/>
      <c r="G10" s="14">
        <v>0</v>
      </c>
      <c r="H10" s="15" t="s">
        <v>33</v>
      </c>
      <c r="I10" s="2"/>
    </row>
    <row r="11" spans="1:9" s="3" customFormat="1" ht="16.5" x14ac:dyDescent="0.3">
      <c r="A11" s="16" t="s">
        <v>5</v>
      </c>
      <c r="B11" s="16"/>
      <c r="C11" s="17"/>
      <c r="D11" s="18">
        <v>1</v>
      </c>
      <c r="E11" s="19">
        <f>+C11*D11*12</f>
        <v>0</v>
      </c>
      <c r="F11" s="19"/>
      <c r="G11" s="19">
        <v>0</v>
      </c>
      <c r="H11" s="20" t="s">
        <v>33</v>
      </c>
      <c r="I11" s="2"/>
    </row>
    <row r="12" spans="1:9" s="3" customFormat="1" ht="16.5" x14ac:dyDescent="0.3">
      <c r="A12" s="11" t="s">
        <v>6</v>
      </c>
      <c r="B12" s="11"/>
      <c r="C12" s="12"/>
      <c r="D12" s="13">
        <v>50</v>
      </c>
      <c r="E12" s="14">
        <f t="shared" ref="E12:E15" si="0">+C12*D12*12</f>
        <v>0</v>
      </c>
      <c r="F12" s="14"/>
      <c r="G12" s="14">
        <v>0</v>
      </c>
      <c r="H12" s="15" t="s">
        <v>23</v>
      </c>
      <c r="I12" s="2"/>
    </row>
    <row r="13" spans="1:9" s="3" customFormat="1" ht="16.5" x14ac:dyDescent="0.3">
      <c r="A13" s="16" t="s">
        <v>38</v>
      </c>
      <c r="B13" s="16"/>
      <c r="C13" s="21">
        <f>SUM(C8:C10)</f>
        <v>0</v>
      </c>
      <c r="D13" s="18">
        <v>0.45</v>
      </c>
      <c r="E13" s="19">
        <f t="shared" si="0"/>
        <v>0</v>
      </c>
      <c r="F13" s="19"/>
      <c r="G13" s="19">
        <f>SUM(C8:C9)*D13*12</f>
        <v>0</v>
      </c>
      <c r="H13" s="20" t="s">
        <v>37</v>
      </c>
      <c r="I13" s="2"/>
    </row>
    <row r="14" spans="1:9" s="3" customFormat="1" ht="16.5" x14ac:dyDescent="0.3">
      <c r="A14" s="11" t="s">
        <v>21</v>
      </c>
      <c r="B14" s="11"/>
      <c r="C14" s="12">
        <f>+C13</f>
        <v>0</v>
      </c>
      <c r="D14" s="13">
        <v>0.5</v>
      </c>
      <c r="E14" s="14">
        <f t="shared" si="0"/>
        <v>0</v>
      </c>
      <c r="F14" s="14"/>
      <c r="G14" s="14">
        <v>0</v>
      </c>
      <c r="H14" s="15" t="s">
        <v>24</v>
      </c>
      <c r="I14" s="2"/>
    </row>
    <row r="15" spans="1:9" s="3" customFormat="1" ht="16.5" x14ac:dyDescent="0.3">
      <c r="A15" s="16" t="s">
        <v>39</v>
      </c>
      <c r="B15" s="16"/>
      <c r="C15" s="16">
        <f>+C13*1.05</f>
        <v>0</v>
      </c>
      <c r="D15" s="18">
        <v>0.01</v>
      </c>
      <c r="E15" s="19">
        <f t="shared" si="0"/>
        <v>0</v>
      </c>
      <c r="F15" s="19"/>
      <c r="G15" s="19">
        <f>SUM(C8:C9)*1.05*D15*12</f>
        <v>0</v>
      </c>
      <c r="H15" s="20" t="s">
        <v>27</v>
      </c>
      <c r="I15" s="2"/>
    </row>
    <row r="16" spans="1:9" s="3" customFormat="1" ht="16.5" x14ac:dyDescent="0.3">
      <c r="A16" s="11"/>
      <c r="B16" s="11"/>
      <c r="C16" s="11"/>
      <c r="D16" s="13"/>
      <c r="E16" s="22">
        <f>SUM(E8:E15)</f>
        <v>0</v>
      </c>
      <c r="F16" s="23">
        <f>+E16</f>
        <v>0</v>
      </c>
      <c r="G16" s="24">
        <f>SUM(G8:G15)</f>
        <v>0</v>
      </c>
      <c r="H16" s="15"/>
      <c r="I16" s="2"/>
    </row>
    <row r="17" spans="1:9" s="3" customFormat="1" ht="16.5" x14ac:dyDescent="0.3">
      <c r="A17" s="9" t="s">
        <v>7</v>
      </c>
      <c r="B17" s="10"/>
      <c r="D17" s="25"/>
      <c r="E17" s="26"/>
      <c r="F17" s="25"/>
      <c r="G17" s="25"/>
      <c r="H17" s="20"/>
      <c r="I17" s="2"/>
    </row>
    <row r="18" spans="1:9" s="3" customFormat="1" ht="16.5" x14ac:dyDescent="0.3">
      <c r="A18" s="11" t="s">
        <v>8</v>
      </c>
      <c r="B18" s="11"/>
      <c r="C18" s="12"/>
      <c r="D18" s="13">
        <v>0.15</v>
      </c>
      <c r="E18" s="14">
        <f t="shared" ref="E18:E20" si="1">+C18*D18*12</f>
        <v>0</v>
      </c>
      <c r="F18" s="14"/>
      <c r="G18" s="14">
        <v>0</v>
      </c>
      <c r="H18" s="15" t="s">
        <v>25</v>
      </c>
      <c r="I18" s="2"/>
    </row>
    <row r="19" spans="1:9" s="3" customFormat="1" ht="16.5" x14ac:dyDescent="0.3">
      <c r="A19" s="16" t="s">
        <v>9</v>
      </c>
      <c r="B19" s="16"/>
      <c r="C19" s="17"/>
      <c r="D19" s="18">
        <v>15</v>
      </c>
      <c r="E19" s="19">
        <f t="shared" si="1"/>
        <v>0</v>
      </c>
      <c r="F19" s="19"/>
      <c r="G19" s="19">
        <v>0</v>
      </c>
      <c r="H19" s="20" t="s">
        <v>40</v>
      </c>
      <c r="I19" s="2"/>
    </row>
    <row r="20" spans="1:9" s="3" customFormat="1" ht="16.5" x14ac:dyDescent="0.3">
      <c r="A20" s="11" t="s">
        <v>10</v>
      </c>
      <c r="B20" s="11"/>
      <c r="C20" s="12"/>
      <c r="D20" s="13">
        <v>12</v>
      </c>
      <c r="E20" s="14">
        <f t="shared" si="1"/>
        <v>0</v>
      </c>
      <c r="F20" s="14"/>
      <c r="G20" s="14">
        <v>0</v>
      </c>
      <c r="H20" s="15"/>
      <c r="I20" s="2"/>
    </row>
    <row r="21" spans="1:9" s="3" customFormat="1" ht="16.5" x14ac:dyDescent="0.3">
      <c r="A21" s="16" t="s">
        <v>46</v>
      </c>
      <c r="B21" s="16"/>
      <c r="C21" s="17"/>
      <c r="D21" s="18">
        <v>10</v>
      </c>
      <c r="E21" s="27">
        <v>0</v>
      </c>
      <c r="F21" s="27"/>
      <c r="G21" s="27">
        <f>ROUND(+C21*D21*12,0)</f>
        <v>0</v>
      </c>
      <c r="H21" s="28"/>
      <c r="I21" s="2"/>
    </row>
    <row r="22" spans="1:9" s="3" customFormat="1" ht="16.5" x14ac:dyDescent="0.3">
      <c r="A22" s="11" t="s">
        <v>47</v>
      </c>
      <c r="B22" s="11"/>
      <c r="C22" s="12"/>
      <c r="D22" s="13">
        <v>25</v>
      </c>
      <c r="E22" s="29">
        <v>0</v>
      </c>
      <c r="F22" s="23"/>
      <c r="G22" s="30">
        <f>ROUND(+C22*D22*12,0)</f>
        <v>0</v>
      </c>
      <c r="H22" s="31"/>
      <c r="I22" s="2"/>
    </row>
    <row r="23" spans="1:9" s="3" customFormat="1" ht="16.5" x14ac:dyDescent="0.3">
      <c r="A23" s="32"/>
      <c r="B23" s="32"/>
      <c r="C23" s="32"/>
      <c r="D23" s="27"/>
      <c r="E23" s="27">
        <f>SUM(E18:E22)</f>
        <v>0</v>
      </c>
      <c r="F23" s="27">
        <f>+F16+E23</f>
        <v>0</v>
      </c>
      <c r="G23" s="27">
        <f>SUM(G18:G22)+G16</f>
        <v>0</v>
      </c>
      <c r="H23" s="27"/>
      <c r="I23" s="33"/>
    </row>
    <row r="24" spans="1:9" s="3" customFormat="1" ht="16.5" x14ac:dyDescent="0.3">
      <c r="A24" s="9" t="s">
        <v>11</v>
      </c>
      <c r="B24" s="10"/>
      <c r="D24" s="25"/>
      <c r="E24" s="26"/>
      <c r="F24" s="25"/>
      <c r="G24" s="25"/>
      <c r="H24" s="25"/>
      <c r="I24" s="2"/>
    </row>
    <row r="25" spans="1:9" s="3" customFormat="1" ht="16.5" x14ac:dyDescent="0.3">
      <c r="A25" s="11" t="s">
        <v>12</v>
      </c>
      <c r="B25" s="11"/>
      <c r="C25" s="12"/>
      <c r="D25" s="13">
        <v>250</v>
      </c>
      <c r="E25" s="14">
        <f t="shared" ref="E25:E26" si="2">+C25*D25*12</f>
        <v>0</v>
      </c>
      <c r="F25" s="34"/>
      <c r="G25" s="14">
        <v>0</v>
      </c>
      <c r="H25" s="15" t="s">
        <v>48</v>
      </c>
      <c r="I25" s="2"/>
    </row>
    <row r="26" spans="1:9" s="3" customFormat="1" ht="16.5" x14ac:dyDescent="0.3">
      <c r="A26" s="16" t="s">
        <v>32</v>
      </c>
      <c r="B26" s="16"/>
      <c r="C26" s="35">
        <f>+C25</f>
        <v>0</v>
      </c>
      <c r="D26" s="18">
        <f>+D25</f>
        <v>250</v>
      </c>
      <c r="E26" s="19">
        <f t="shared" si="2"/>
        <v>0</v>
      </c>
      <c r="F26" s="21"/>
      <c r="G26" s="19">
        <v>0</v>
      </c>
      <c r="H26" s="20"/>
      <c r="I26" s="2"/>
    </row>
    <row r="27" spans="1:9" s="3" customFormat="1" ht="16.5" x14ac:dyDescent="0.3">
      <c r="A27" s="11" t="s">
        <v>51</v>
      </c>
      <c r="B27" s="11"/>
      <c r="C27" s="12"/>
      <c r="D27" s="13">
        <v>25</v>
      </c>
      <c r="E27" s="14">
        <f>+C27*D27*12</f>
        <v>0</v>
      </c>
      <c r="F27" s="34"/>
      <c r="G27" s="14">
        <f>+E27/10</f>
        <v>0</v>
      </c>
      <c r="H27" s="15" t="s">
        <v>42</v>
      </c>
      <c r="I27" s="2"/>
    </row>
    <row r="28" spans="1:9" s="3" customFormat="1" ht="16.5" x14ac:dyDescent="0.3">
      <c r="A28" s="16" t="s">
        <v>13</v>
      </c>
      <c r="B28" s="16"/>
      <c r="C28" s="17"/>
      <c r="D28" s="18">
        <f>+(D27+D25)*0.075</f>
        <v>20.625</v>
      </c>
      <c r="E28" s="18">
        <f>+(E27+E25)*0.075</f>
        <v>0</v>
      </c>
      <c r="F28" s="21"/>
      <c r="G28" s="19">
        <f>+E28/10</f>
        <v>0</v>
      </c>
      <c r="H28" s="20" t="s">
        <v>31</v>
      </c>
      <c r="I28" s="2"/>
    </row>
    <row r="29" spans="1:9" s="3" customFormat="1" ht="16.5" x14ac:dyDescent="0.3">
      <c r="A29" s="11" t="s">
        <v>35</v>
      </c>
      <c r="B29" s="11"/>
      <c r="C29" s="12"/>
      <c r="D29" s="13">
        <v>20</v>
      </c>
      <c r="E29" s="14">
        <f t="shared" ref="E29" si="3">+C29*D29</f>
        <v>0</v>
      </c>
      <c r="F29" s="34"/>
      <c r="G29" s="14"/>
      <c r="H29" s="15"/>
      <c r="I29" s="2"/>
    </row>
    <row r="30" spans="1:9" s="3" customFormat="1" ht="16.5" x14ac:dyDescent="0.3">
      <c r="A30" s="16" t="s">
        <v>14</v>
      </c>
      <c r="B30" s="16"/>
      <c r="C30" s="17"/>
      <c r="D30" s="18"/>
      <c r="E30" s="19"/>
      <c r="F30" s="21"/>
      <c r="G30" s="19">
        <f>+E30/10</f>
        <v>0</v>
      </c>
      <c r="H30" s="20"/>
      <c r="I30" s="2"/>
    </row>
    <row r="31" spans="1:9" s="3" customFormat="1" ht="16.5" x14ac:dyDescent="0.3">
      <c r="A31" s="11"/>
      <c r="B31" s="11"/>
      <c r="C31" s="11"/>
      <c r="D31" s="13"/>
      <c r="E31" s="22">
        <f>SUM(E25:E30)</f>
        <v>0</v>
      </c>
      <c r="F31" s="23">
        <f>+F23+E31</f>
        <v>0</v>
      </c>
      <c r="G31" s="22">
        <f>SUM(G25:G30)+G23</f>
        <v>0</v>
      </c>
      <c r="H31" s="15"/>
      <c r="I31" s="2"/>
    </row>
    <row r="32" spans="1:9" s="3" customFormat="1" ht="16.5" x14ac:dyDescent="0.3">
      <c r="A32" s="9" t="s">
        <v>15</v>
      </c>
      <c r="B32" s="10"/>
      <c r="D32" s="25"/>
      <c r="E32" s="26"/>
      <c r="F32" s="25"/>
      <c r="G32" s="25"/>
      <c r="H32" s="20"/>
      <c r="I32" s="2"/>
    </row>
    <row r="33" spans="1:9" s="3" customFormat="1" ht="16.5" x14ac:dyDescent="0.3">
      <c r="A33" s="11" t="s">
        <v>16</v>
      </c>
      <c r="B33" s="11"/>
      <c r="C33" s="12"/>
      <c r="D33" s="13">
        <v>40</v>
      </c>
      <c r="E33" s="14">
        <f t="shared" ref="E33" si="4">+C33*D33*12</f>
        <v>0</v>
      </c>
      <c r="F33" s="34"/>
      <c r="G33" s="14">
        <v>0</v>
      </c>
      <c r="H33" s="15"/>
      <c r="I33" s="2"/>
    </row>
    <row r="34" spans="1:9" s="3" customFormat="1" ht="16.5" x14ac:dyDescent="0.3">
      <c r="A34" s="16" t="s">
        <v>17</v>
      </c>
      <c r="B34" s="16"/>
      <c r="C34" s="16"/>
      <c r="D34" s="18"/>
      <c r="E34" s="19"/>
      <c r="F34" s="21"/>
      <c r="G34" s="21"/>
      <c r="H34" s="20"/>
      <c r="I34" s="2"/>
    </row>
    <row r="35" spans="1:9" s="3" customFormat="1" ht="16.5" x14ac:dyDescent="0.3">
      <c r="A35" s="11"/>
      <c r="B35" s="11"/>
      <c r="C35" s="11"/>
      <c r="D35" s="13"/>
      <c r="E35" s="22">
        <f>SUM(E33:E34)</f>
        <v>0</v>
      </c>
      <c r="F35" s="23">
        <f>+F31+E35</f>
        <v>0</v>
      </c>
      <c r="G35" s="22">
        <f>SUM(G33:G34)+G31</f>
        <v>0</v>
      </c>
      <c r="H35" s="15"/>
      <c r="I35" s="2"/>
    </row>
    <row r="36" spans="1:9" s="3" customFormat="1" ht="16.5" x14ac:dyDescent="0.3">
      <c r="A36" s="9" t="s">
        <v>18</v>
      </c>
      <c r="B36" s="10"/>
      <c r="D36" s="25"/>
      <c r="E36" s="26"/>
      <c r="F36" s="25"/>
      <c r="G36" s="25"/>
      <c r="H36" s="20"/>
      <c r="I36" s="2"/>
    </row>
    <row r="37" spans="1:9" s="3" customFormat="1" ht="16.5" x14ac:dyDescent="0.3">
      <c r="A37" s="11" t="s">
        <v>19</v>
      </c>
      <c r="B37" s="11"/>
      <c r="C37" s="11"/>
      <c r="D37" s="13"/>
      <c r="E37" s="14"/>
      <c r="F37" s="34"/>
      <c r="G37" s="34"/>
      <c r="H37" s="15"/>
      <c r="I37" s="2"/>
    </row>
    <row r="38" spans="1:9" s="3" customFormat="1" ht="16.5" x14ac:dyDescent="0.3">
      <c r="A38" s="16" t="s">
        <v>28</v>
      </c>
      <c r="B38" s="16"/>
      <c r="C38" s="36"/>
      <c r="D38" s="18"/>
      <c r="E38" s="19">
        <f>+C38*B6</f>
        <v>0</v>
      </c>
      <c r="F38" s="21"/>
      <c r="G38" s="19">
        <f>IF(C38=0,0,+B6*0.5%)</f>
        <v>0</v>
      </c>
      <c r="H38" s="20" t="s">
        <v>43</v>
      </c>
      <c r="I38" s="2"/>
    </row>
    <row r="39" spans="1:9" s="3" customFormat="1" ht="16.5" x14ac:dyDescent="0.3">
      <c r="A39" s="11" t="s">
        <v>20</v>
      </c>
      <c r="B39" s="11"/>
      <c r="C39" s="11"/>
      <c r="D39" s="37"/>
      <c r="E39" s="38"/>
      <c r="F39" s="11"/>
      <c r="G39" s="11">
        <v>0</v>
      </c>
      <c r="H39" s="39"/>
      <c r="I39" s="2"/>
    </row>
    <row r="40" spans="1:9" s="3" customFormat="1" ht="16.5" x14ac:dyDescent="0.3">
      <c r="A40" s="16" t="s">
        <v>17</v>
      </c>
      <c r="B40" s="16"/>
      <c r="C40" s="16"/>
      <c r="D40" s="40"/>
      <c r="E40" s="41">
        <v>100</v>
      </c>
      <c r="F40" s="16"/>
      <c r="G40" s="16"/>
      <c r="I40" s="2"/>
    </row>
    <row r="41" spans="1:9" s="3" customFormat="1" ht="16.5" x14ac:dyDescent="0.3">
      <c r="A41" s="11"/>
      <c r="B41" s="11"/>
      <c r="C41" s="11"/>
      <c r="D41" s="37"/>
      <c r="E41" s="22">
        <f>SUM(E38:E40)</f>
        <v>100</v>
      </c>
      <c r="F41" s="23">
        <f>+F35+E41</f>
        <v>100</v>
      </c>
      <c r="G41" s="24">
        <f>+G35+SUM(G37:G40)</f>
        <v>0</v>
      </c>
      <c r="H41" s="11"/>
      <c r="I41" s="2"/>
    </row>
    <row r="42" spans="1:9" s="3" customFormat="1" ht="16.5" x14ac:dyDescent="0.3">
      <c r="A42" s="9" t="s">
        <v>29</v>
      </c>
      <c r="E42" s="26"/>
      <c r="F42" s="25"/>
      <c r="G42" s="25"/>
      <c r="H42" s="16"/>
      <c r="I42" s="2"/>
    </row>
    <row r="43" spans="1:9" s="3" customFormat="1" ht="16.5" x14ac:dyDescent="0.3">
      <c r="A43" s="11" t="s">
        <v>30</v>
      </c>
      <c r="B43" s="11"/>
      <c r="C43" s="11"/>
      <c r="D43" s="37"/>
      <c r="E43" s="14">
        <v>100</v>
      </c>
      <c r="F43" s="34"/>
      <c r="G43" s="34">
        <v>0</v>
      </c>
      <c r="H43" s="11"/>
      <c r="I43" s="2"/>
    </row>
    <row r="44" spans="1:9" s="3" customFormat="1" ht="16.5" x14ac:dyDescent="0.3">
      <c r="A44" s="16"/>
      <c r="B44" s="16"/>
      <c r="C44" s="16"/>
      <c r="D44" s="40"/>
      <c r="E44" s="19"/>
      <c r="F44" s="21"/>
      <c r="G44" s="21"/>
      <c r="H44" s="16"/>
      <c r="I44" s="2"/>
    </row>
    <row r="45" spans="1:9" s="3" customFormat="1" ht="16.5" x14ac:dyDescent="0.3">
      <c r="A45" s="11"/>
      <c r="B45" s="11"/>
      <c r="C45" s="11"/>
      <c r="D45" s="37"/>
      <c r="E45" s="22">
        <f>SUM(E43:E44)</f>
        <v>100</v>
      </c>
      <c r="F45" s="34"/>
      <c r="G45" s="34"/>
      <c r="H45" s="11"/>
      <c r="I45" s="2"/>
    </row>
    <row r="46" spans="1:9" s="3" customFormat="1" ht="17.25" thickBot="1" x14ac:dyDescent="0.35">
      <c r="A46" s="45" t="s">
        <v>34</v>
      </c>
      <c r="E46" s="25"/>
      <c r="F46" s="42">
        <f>+F41+E45</f>
        <v>200</v>
      </c>
      <c r="G46" s="42">
        <f>+G41+G43</f>
        <v>0</v>
      </c>
      <c r="I46" s="2"/>
    </row>
    <row r="47" spans="1:9" s="3" customFormat="1" ht="24.95" customHeight="1" thickTop="1" x14ac:dyDescent="0.3">
      <c r="I47" s="2"/>
    </row>
    <row r="48" spans="1:9" s="3" customFormat="1" ht="21.95" customHeight="1" x14ac:dyDescent="0.3">
      <c r="A48" s="43"/>
      <c r="B48" s="43"/>
      <c r="C48" s="43"/>
      <c r="D48" s="43"/>
      <c r="E48" s="43"/>
      <c r="F48" s="43"/>
      <c r="G48" s="43"/>
      <c r="H48" s="43"/>
      <c r="I48" s="2"/>
    </row>
    <row r="49" spans="9:9" s="3" customFormat="1" ht="16.5" x14ac:dyDescent="0.3">
      <c r="I49" s="2"/>
    </row>
  </sheetData>
  <mergeCells count="2">
    <mergeCell ref="A4:H4"/>
    <mergeCell ref="A2:H2"/>
  </mergeCells>
  <phoneticPr fontId="2" type="noConversion"/>
  <pageMargins left="0.70000000000000007" right="0.70000000000000007" top="0.75000000000000011" bottom="0.75000000000000011" header="0.30000000000000004" footer="0.30000000000000004"/>
  <pageSetup scale="5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cp:lastPrinted>2012-05-15T11:50:42Z</cp:lastPrinted>
  <dcterms:created xsi:type="dcterms:W3CDTF">2012-03-12T13:50:08Z</dcterms:created>
  <dcterms:modified xsi:type="dcterms:W3CDTF">2012-05-24T17:32:58Z</dcterms:modified>
</cp:coreProperties>
</file>